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34" i="1"/>
  <c r="C36" s="1"/>
  <c r="C40" s="1"/>
  <c r="D40" s="1"/>
  <c r="D30"/>
  <c r="C9"/>
  <c r="C5"/>
  <c r="C15" s="1"/>
  <c r="C23" s="1"/>
  <c r="D31" l="1"/>
</calcChain>
</file>

<file path=xl/sharedStrings.xml><?xml version="1.0" encoding="utf-8"?>
<sst xmlns="http://schemas.openxmlformats.org/spreadsheetml/2006/main" count="50" uniqueCount="49">
  <si>
    <t>1.1. Расходная часть</t>
  </si>
  <si>
    <t>№</t>
  </si>
  <si>
    <t>Статья расходов</t>
  </si>
  <si>
    <t>Сумма (руб.)</t>
  </si>
  <si>
    <t>Примечание / коммерческая расценка</t>
  </si>
  <si>
    <t>Земельный налог</t>
  </si>
  <si>
    <t>Фактическая оплата за 2025 г.</t>
  </si>
  <si>
    <t>Фонд оплаты труда с налогами и РК (20%)</t>
  </si>
  <si>
    <t>Потери э/э (ОАО «Новосибирскэнергосбыт») и МОП</t>
  </si>
  <si>
    <t>Выставляются сверх МОП, и освещение СНТ и автоматика, видео, правление</t>
  </si>
  <si>
    <t>Сотовая связь</t>
  </si>
  <si>
    <t>Председатель 1 200×12 = 14 400; автоворота 1 500/год</t>
  </si>
  <si>
    <t>Обслуживание автоматических ворот</t>
  </si>
  <si>
    <t>Ящик защитный + внешний приемник Дорхан (1000 абонентов)</t>
  </si>
  <si>
    <t>Обслуживание дорог Грейдерование (16 ч × 3 500 руб./ч) 2 раза в сезон Отсыпка щебнем фр. 20×40 (300 т × 1 800 руб.) с 1-17 улицы Услуги погрузчика (30 ч × 3 500 руб./ч) Чистка снега (требование пожарной безопасности)</t>
  </si>
  <si>
    <t>Проездные улицы, зимнее содержание дорог</t>
  </si>
  <si>
    <t>Хранение и вывоз мусора (ограждение мусорной площадки)</t>
  </si>
  <si>
    <t>по договору с обслуживающей организацией</t>
  </si>
  <si>
    <t>Обслуживание 1С:Садовод + Контур Экспресс</t>
  </si>
  <si>
    <t>27 500 + 6 050</t>
  </si>
  <si>
    <t>Расходы по обслуживанию банка</t>
  </si>
  <si>
    <t xml:space="preserve"> обслуживание расчетного счета, оформление поручений, % за переводы</t>
  </si>
  <si>
    <t>Прочие расходы</t>
  </si>
  <si>
    <t>ИТОГО РАСХОДОВ</t>
  </si>
  <si>
    <t>1.2. Доходная часть (членские взносы)</t>
  </si>
  <si>
    <t>Всего участков: 400</t>
  </si>
  <si>
    <t>Порядок расчета:</t>
  </si>
  <si>
    <t xml:space="preserve">Общая сумма к сбору </t>
  </si>
  <si>
    <t>количество участков</t>
  </si>
  <si>
    <t>взнос</t>
  </si>
  <si>
    <t>сумма к сбору</t>
  </si>
  <si>
    <t>1.3.  Целевые взносы мероприятия направленные  на  улучшение СНТ ЕРМАК</t>
  </si>
  <si>
    <t>Перетяжка провода СИП (демонтаж, монтаж ящиков)Монтаж СИП-4 (70 мм²) с тяговыми механизмами Провод СИП-4 (70 мм²) 730 м + комплектующие</t>
  </si>
  <si>
    <t>От трансформатора до 16 улицы На опоры ЛЭП, натяжка, регулировка Провод 730 м × 450 руб. = 328 500; зажимы, подвесы, лента, колпачки = 20 988</t>
  </si>
  <si>
    <t>Приведение нормативно правовых документов в надлежащее состояние СНТ Ермак</t>
  </si>
  <si>
    <t xml:space="preserve">Уточнение границ СНТ. </t>
  </si>
  <si>
    <t>итого</t>
  </si>
  <si>
    <t>1.3. Доходная часть (целевые взносы)</t>
  </si>
  <si>
    <t>Всего участков</t>
  </si>
  <si>
    <t>целевые взносы руб</t>
  </si>
  <si>
    <t xml:space="preserve">400 -48 = 352 </t>
  </si>
  <si>
    <t>Потери электроэнергии по сетям СНТ "Ермак" согласно установленному нормативу 13,49%</t>
  </si>
  <si>
    <t>Потери электроэнергии по сетям с установленным нормативом в 13,49%  в колличестве 165834,3 кВт</t>
  </si>
  <si>
    <t>Непредвиденные, хозяйственные нужды,резерв</t>
  </si>
  <si>
    <t>СМЕТА                                                                                                                                                                                                            расходов и доходов СНТ "Ермак" на 2026 г</t>
  </si>
  <si>
    <t>В том числе: председатель 45 000, электрик 30 000 в месяц. Бухгалтер 20 000 в месяц, разнорабочий  20 0000 в месяц. Страховые взносы 30% + НС и ПЗ 0,2%, районный коэффициент 20%</t>
  </si>
  <si>
    <t>Приватизированные:11890 руб. </t>
  </si>
  <si>
    <t>Неприватизированные:12140 руб.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</si>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</sst>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_-* #,##0.00\ [$₽-19]_-;\-* #,##0.00\ [$₽-19]_-;_-* &quot;-&quot;??\ [$₽-19]_-;_-@_-"/>
  </numFmts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3.5"/>
      <color theme="1"/>
      <name val="Segoe UI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theme="1"/>
      <name val="Segoe UI"/>
    </font>
    <font>
      <b/>
      <sz val="10.5"/>
      <color theme="1"/>
      <name val="Segoe UI"/>
    </font>
    <font>
      <sz val="14"/>
      <color theme="1"/>
      <name val="Symbol"/>
    </font>
    <font>
      <sz val="10.5"/>
      <color theme="1"/>
      <name val="Segoe UI"/>
    </font>
    <font>
      <b/>
      <sz val="12"/>
      <color theme="1"/>
      <name val="Calibri"/>
      <scheme val="minor"/>
    </font>
    <font>
      <sz val="11"/>
      <color theme="1"/>
      <name val="Times New Roman"/>
    </font>
    <font>
      <b/>
      <sz val="14"/>
      <color theme="1"/>
      <name val="Times New Roman"/>
    </font>
    <font>
      <b/>
      <sz val="14"/>
      <color theme="1"/>
      <name val="Calibri"/>
      <scheme val="minor"/>
    </font>
    <font>
      <sz val="14"/>
      <color theme="1"/>
      <name val="Symbol"/>
      <family val="1"/>
      <charset val="2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.5"/>
      <color theme="1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left" wrapText="1" indent="1"/>
    </xf>
    <xf numFmtId="3" fontId="4" fillId="0" borderId="1" xfId="0" applyNumberFormat="1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0" fillId="0" borderId="5" xfId="0" applyBorder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4" fontId="5" fillId="2" borderId="0" xfId="0" applyNumberFormat="1" applyFont="1" applyFill="1"/>
    <xf numFmtId="0" fontId="0" fillId="0" borderId="0" xfId="0" applyAlignment="1">
      <alignment horizontal="left" wrapText="1" indent="1"/>
    </xf>
    <xf numFmtId="0" fontId="6" fillId="0" borderId="0" xfId="0" applyFont="1"/>
    <xf numFmtId="0" fontId="8" fillId="0" borderId="0" xfId="0" applyFont="1"/>
    <xf numFmtId="0" fontId="9" fillId="0" borderId="4" xfId="0" applyFont="1" applyBorder="1"/>
    <xf numFmtId="164" fontId="9" fillId="0" borderId="4" xfId="0" applyNumberFormat="1" applyFont="1" applyBorder="1"/>
    <xf numFmtId="164" fontId="9" fillId="0" borderId="4" xfId="0" applyNumberFormat="1" applyFont="1" applyBorder="1"/>
    <xf numFmtId="0" fontId="8" fillId="2" borderId="0" xfId="0" applyFont="1" applyFill="1"/>
    <xf numFmtId="0" fontId="9" fillId="0" borderId="0" xfId="0" applyFont="1"/>
    <xf numFmtId="4" fontId="9" fillId="0" borderId="0" xfId="0" applyNumberFormat="1" applyFont="1"/>
    <xf numFmtId="0" fontId="10" fillId="0" borderId="1" xfId="0" applyFont="1" applyBorder="1" applyAlignment="1">
      <alignment horizontal="left" wrapText="1" indent="1"/>
    </xf>
    <xf numFmtId="0" fontId="11" fillId="0" borderId="1" xfId="0" applyFont="1" applyBorder="1" applyAlignment="1">
      <alignment horizontal="left" wrapText="1" indent="1"/>
    </xf>
    <xf numFmtId="3" fontId="11" fillId="0" borderId="1" xfId="0" applyNumberFormat="1" applyFont="1" applyBorder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3" fontId="11" fillId="0" borderId="0" xfId="0" applyNumberFormat="1" applyFont="1" applyAlignment="1">
      <alignment horizontal="left" wrapText="1" indent="1"/>
    </xf>
    <xf numFmtId="0" fontId="0" fillId="0" borderId="4" xfId="0" applyBorder="1"/>
    <xf numFmtId="0" fontId="12" fillId="0" borderId="4" xfId="0" applyFont="1" applyBorder="1"/>
    <xf numFmtId="164" fontId="12" fillId="0" borderId="4" xfId="0" applyNumberFormat="1" applyFont="1" applyBorder="1"/>
    <xf numFmtId="0" fontId="13" fillId="0" borderId="0" xfId="0" applyNumberFormat="1" applyFont="1" applyAlignment="1">
      <alignment horizontal="left"/>
    </xf>
    <xf numFmtId="0" fontId="0" fillId="0" borderId="0" xfId="0" applyAlignment="1"/>
    <xf numFmtId="0" fontId="7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left" wrapText="1" indent="1"/>
    </xf>
    <xf numFmtId="0" fontId="16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center" vertical="center" wrapText="1"/>
    </xf>
    <xf numFmtId="4" fontId="14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2" borderId="0" xfId="0" applyFont="1" applyFill="1"/>
    <xf numFmtId="0" fontId="1" fillId="0" borderId="0" xfId="0" applyFont="1"/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wrapText="1"/>
    </xf>
    <xf numFmtId="4" fontId="5" fillId="2" borderId="4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topLeftCell="A10" zoomScale="70" workbookViewId="0">
      <selection activeCell="C14" sqref="C14"/>
    </sheetView>
  </sheetViews>
  <sheetFormatPr defaultRowHeight="15"/>
  <cols>
    <col min="1" max="1" width="10.140625" customWidth="1"/>
    <col min="2" max="2" width="38.42578125" customWidth="1"/>
    <col min="3" max="3" width="15.42578125" customWidth="1"/>
    <col min="4" max="4" width="34.140625" customWidth="1"/>
    <col min="5" max="6" width="40" customWidth="1"/>
  </cols>
  <sheetData>
    <row r="1" spans="1:4" ht="50.25" customHeight="1">
      <c r="A1" s="30" t="s">
        <v>44</v>
      </c>
      <c r="B1" s="30"/>
      <c r="C1" s="30"/>
      <c r="D1" s="30"/>
    </row>
    <row r="2" spans="1:4" ht="21">
      <c r="A2" s="1" t="s">
        <v>0</v>
      </c>
    </row>
    <row r="3" spans="1:4" ht="31.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>
      <c r="A4" s="3">
        <v>1</v>
      </c>
      <c r="B4" s="3" t="s">
        <v>5</v>
      </c>
      <c r="C4" s="42">
        <v>10000</v>
      </c>
      <c r="D4" s="3" t="s">
        <v>6</v>
      </c>
    </row>
    <row r="5" spans="1:4" ht="110.25">
      <c r="A5" s="3">
        <v>2</v>
      </c>
      <c r="B5" s="33" t="s">
        <v>7</v>
      </c>
      <c r="C5" s="42">
        <f>45000*1.2*12+30000*1.2*12+326160+40000*1.2*12+(40000*1.2*12/100*30.2)</f>
        <v>2156112</v>
      </c>
      <c r="D5" s="32" t="s">
        <v>45</v>
      </c>
    </row>
    <row r="6" spans="1:4" ht="47.25">
      <c r="A6" s="3">
        <v>3</v>
      </c>
      <c r="B6" s="3" t="s">
        <v>8</v>
      </c>
      <c r="C6" s="42">
        <v>100000</v>
      </c>
      <c r="D6" s="3" t="s">
        <v>9</v>
      </c>
    </row>
    <row r="7" spans="1:4" ht="39" customHeight="1">
      <c r="A7" s="3">
        <v>4</v>
      </c>
      <c r="B7" s="33" t="s">
        <v>10</v>
      </c>
      <c r="C7" s="42">
        <v>15900</v>
      </c>
      <c r="D7" s="3" t="s">
        <v>11</v>
      </c>
    </row>
    <row r="8" spans="1:4" ht="36.75" customHeight="1">
      <c r="A8" s="3">
        <v>5</v>
      </c>
      <c r="B8" s="3" t="s">
        <v>12</v>
      </c>
      <c r="C8" s="42">
        <v>6948</v>
      </c>
      <c r="D8" s="3" t="s">
        <v>13</v>
      </c>
    </row>
    <row r="9" spans="1:4" ht="126">
      <c r="A9" s="3">
        <v>6</v>
      </c>
      <c r="B9" s="3" t="s">
        <v>14</v>
      </c>
      <c r="C9" s="40">
        <f>56000+540000+105000+300000</f>
        <v>1001000</v>
      </c>
      <c r="D9" s="33" t="s">
        <v>15</v>
      </c>
    </row>
    <row r="10" spans="1:4" ht="31.5">
      <c r="A10" s="3">
        <v>7</v>
      </c>
      <c r="B10" s="3" t="s">
        <v>16</v>
      </c>
      <c r="C10" s="42">
        <v>783000</v>
      </c>
      <c r="D10" s="3" t="s">
        <v>17</v>
      </c>
    </row>
    <row r="11" spans="1:4" ht="31.5">
      <c r="A11" s="3">
        <v>8</v>
      </c>
      <c r="B11" s="3" t="s">
        <v>18</v>
      </c>
      <c r="C11" s="42">
        <v>33550</v>
      </c>
      <c r="D11" s="3" t="s">
        <v>19</v>
      </c>
    </row>
    <row r="12" spans="1:4" ht="53.25" customHeight="1">
      <c r="A12" s="3">
        <v>9</v>
      </c>
      <c r="B12" s="33" t="s">
        <v>20</v>
      </c>
      <c r="C12" s="40">
        <v>20000</v>
      </c>
      <c r="D12" s="33" t="s">
        <v>21</v>
      </c>
    </row>
    <row r="13" spans="1:4" ht="63">
      <c r="A13" s="3">
        <v>10</v>
      </c>
      <c r="B13" s="32" t="s">
        <v>41</v>
      </c>
      <c r="C13" s="41">
        <v>553886</v>
      </c>
      <c r="D13" s="32" t="s">
        <v>42</v>
      </c>
    </row>
    <row r="14" spans="1:4" ht="37.5" customHeight="1">
      <c r="A14" s="3">
        <v>11</v>
      </c>
      <c r="B14" s="33" t="s">
        <v>22</v>
      </c>
      <c r="C14" s="44">
        <v>87604</v>
      </c>
      <c r="D14" s="33" t="s">
        <v>43</v>
      </c>
    </row>
    <row r="15" spans="1:4" ht="39.75">
      <c r="A15" s="31" t="s">
        <v>23</v>
      </c>
      <c r="B15" s="5"/>
      <c r="C15" s="43">
        <f>SUM(C4:C14)</f>
        <v>4768000</v>
      </c>
      <c r="D15" s="6"/>
    </row>
    <row r="16" spans="1:4" ht="17.25">
      <c r="A16" s="7"/>
      <c r="B16" s="7"/>
      <c r="C16" s="8"/>
      <c r="D16" s="9"/>
    </row>
    <row r="17" spans="1:5" ht="27.75" customHeight="1"/>
    <row r="18" spans="1:5" ht="21">
      <c r="A18" s="1" t="s">
        <v>24</v>
      </c>
    </row>
    <row r="19" spans="1:5" ht="15.75">
      <c r="A19" s="10" t="s">
        <v>25</v>
      </c>
    </row>
    <row r="20" spans="1:5" ht="18">
      <c r="A20" s="27" t="s">
        <v>40</v>
      </c>
      <c r="B20" s="28"/>
      <c r="C20" s="28"/>
      <c r="D20" s="28"/>
    </row>
    <row r="21" spans="1:5" ht="18">
      <c r="A21" s="29"/>
      <c r="B21" s="28"/>
      <c r="C21" s="28"/>
      <c r="D21" s="28"/>
    </row>
    <row r="22" spans="1:5" ht="15.75">
      <c r="A22" s="10" t="s">
        <v>26</v>
      </c>
    </row>
    <row r="23" spans="1:5" ht="16.5">
      <c r="A23" s="11" t="s">
        <v>27</v>
      </c>
      <c r="C23" s="34">
        <f>C15</f>
        <v>4768000</v>
      </c>
    </row>
    <row r="25" spans="1:5" ht="15.75">
      <c r="A25" s="37" t="s">
        <v>46</v>
      </c>
    </row>
    <row r="26" spans="1:5" ht="15.75">
      <c r="A26" s="38" t="s">
        <v>47</v>
      </c>
      <c r="E26" s="39" t="s">
        <v>48</v>
      </c>
    </row>
    <row r="27" spans="1:5" ht="16.5">
      <c r="A27" s="10"/>
      <c r="B27" s="12" t="s">
        <v>28</v>
      </c>
      <c r="C27" s="12" t="s">
        <v>29</v>
      </c>
      <c r="D27" s="12" t="s">
        <v>30</v>
      </c>
    </row>
    <row r="28" spans="1:5" ht="16.5">
      <c r="A28" s="11"/>
      <c r="B28" s="12">
        <v>352</v>
      </c>
      <c r="C28" s="12">
        <v>11890</v>
      </c>
      <c r="D28" s="13">
        <v>4185280</v>
      </c>
    </row>
    <row r="29" spans="1:5" ht="16.5">
      <c r="A29" s="11"/>
      <c r="B29" s="12">
        <v>48</v>
      </c>
      <c r="C29" s="12">
        <v>12140</v>
      </c>
      <c r="D29" s="14">
        <v>582720</v>
      </c>
    </row>
    <row r="30" spans="1:5" ht="16.5">
      <c r="A30" s="15"/>
      <c r="B30" s="12"/>
      <c r="C30" s="12"/>
      <c r="D30" s="13">
        <f>SUM(D28:D29)</f>
        <v>4768000</v>
      </c>
    </row>
    <row r="31" spans="1:5" ht="15.75">
      <c r="B31" s="16"/>
      <c r="C31" s="16"/>
      <c r="D31" s="17">
        <f>D30-C15</f>
        <v>0</v>
      </c>
    </row>
    <row r="33" spans="1:4" s="36" customFormat="1" ht="18.75">
      <c r="A33" s="35" t="s">
        <v>31</v>
      </c>
    </row>
    <row r="34" spans="1:4" ht="78.75">
      <c r="A34" s="3">
        <v>1</v>
      </c>
      <c r="B34" s="3" t="s">
        <v>32</v>
      </c>
      <c r="C34" s="4">
        <f>65000+182500+349488+3012</f>
        <v>600000</v>
      </c>
      <c r="D34" s="3" t="s">
        <v>33</v>
      </c>
    </row>
    <row r="35" spans="1:4" ht="47.25">
      <c r="A35" s="3">
        <v>2</v>
      </c>
      <c r="B35" s="3" t="s">
        <v>34</v>
      </c>
      <c r="C35" s="4">
        <v>160000</v>
      </c>
      <c r="D35" s="18" t="s">
        <v>35</v>
      </c>
    </row>
    <row r="36" spans="1:4" ht="18.75">
      <c r="A36" s="19" t="s">
        <v>36</v>
      </c>
      <c r="B36" s="19"/>
      <c r="C36" s="20">
        <f>SUM(C34:C35)</f>
        <v>760000</v>
      </c>
      <c r="D36" s="19"/>
    </row>
    <row r="37" spans="1:4" ht="18.75">
      <c r="A37" s="21"/>
      <c r="B37" s="22"/>
      <c r="C37" s="23"/>
      <c r="D37" s="22"/>
    </row>
    <row r="38" spans="1:4" s="36" customFormat="1" ht="18.75">
      <c r="A38" s="35" t="s">
        <v>37</v>
      </c>
    </row>
    <row r="39" spans="1:4" ht="18.75">
      <c r="A39" s="24"/>
      <c r="B39" s="25" t="s">
        <v>38</v>
      </c>
      <c r="C39" s="25" t="s">
        <v>39</v>
      </c>
      <c r="D39" s="25" t="s">
        <v>36</v>
      </c>
    </row>
    <row r="40" spans="1:4" ht="18.75">
      <c r="A40" s="25"/>
      <c r="B40" s="25">
        <v>400</v>
      </c>
      <c r="C40" s="25">
        <f>C36/400</f>
        <v>1900</v>
      </c>
      <c r="D40" s="26">
        <f>B40*C40</f>
        <v>760000</v>
      </c>
    </row>
  </sheetData>
  <mergeCells count="3">
    <mergeCell ref="A20:D20"/>
    <mergeCell ref="A21:D21"/>
    <mergeCell ref="A1:D1"/>
  </mergeCells>
  <pageMargins left="0.11811023622047245" right="0.19685039370078741" top="0.15748031496062992" bottom="0.19685039370078741" header="0.31496062992125984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SADOVOE</cp:lastModifiedBy>
  <cp:revision>1</cp:revision>
  <cp:lastPrinted>2026-05-12T07:23:27Z</cp:lastPrinted>
  <dcterms:created xsi:type="dcterms:W3CDTF">2026-04-30T10:54:30Z</dcterms:created>
  <dcterms:modified xsi:type="dcterms:W3CDTF">2026-05-12T08:09:16Z</dcterms:modified>
</cp:coreProperties>
</file>